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avrin/Dropbox/Main Folder/dept chair/Forward to Ricardo/SEIRI Seed grant for labs/EM labs/"/>
    </mc:Choice>
  </mc:AlternateContent>
  <xr:revisionPtr revIDLastSave="0" documentId="13_ncr:1_{DB958E62-BE1B-2C41-B563-4ABF6E0EC904}" xr6:coauthVersionLast="47" xr6:coauthVersionMax="47" xr10:uidLastSave="{00000000-0000-0000-0000-000000000000}"/>
  <bookViews>
    <workbookView xWindow="3880" yWindow="960" windowWidth="21400" windowHeight="17560" xr2:uid="{5761F663-D0E4-BB4C-A9CD-7196D8CE9DEB}"/>
  </bookViews>
  <sheets>
    <sheet name="Placing sensors at grid points" sheetId="1" r:id="rId1"/>
    <sheet name="Scatter sensors and measure r" sheetId="2" r:id="rId2"/>
    <sheet name="Dipol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3" l="1"/>
  <c r="C20" i="3" s="1"/>
  <c r="C6" i="3"/>
  <c r="C7" i="3"/>
  <c r="C8" i="3"/>
  <c r="C9" i="3"/>
  <c r="C10" i="3"/>
  <c r="C11" i="3"/>
  <c r="A16" i="1"/>
  <c r="A17" i="1"/>
  <c r="A18" i="1"/>
  <c r="A19" i="1"/>
  <c r="A20" i="1"/>
  <c r="A21" i="1"/>
  <c r="A22" i="1"/>
  <c r="A15" i="1"/>
  <c r="E12" i="2"/>
  <c r="E13" i="2"/>
  <c r="E3" i="2"/>
  <c r="C4" i="2"/>
  <c r="E4" i="2" s="1"/>
  <c r="C5" i="2"/>
  <c r="E5" i="2" s="1"/>
  <c r="C6" i="2"/>
  <c r="E6" i="2" s="1"/>
  <c r="C7" i="2"/>
  <c r="E7" i="2" s="1"/>
  <c r="C8" i="2"/>
  <c r="E8" i="2" s="1"/>
  <c r="C9" i="2"/>
  <c r="E9" i="2" s="1"/>
  <c r="C10" i="2"/>
  <c r="E10" i="2" s="1"/>
  <c r="C11" i="2"/>
  <c r="E11" i="2" s="1"/>
  <c r="C12" i="2"/>
  <c r="C13" i="2"/>
  <c r="C3" i="2"/>
  <c r="E16" i="2" l="1"/>
  <c r="E15" i="2"/>
  <c r="C22" i="1"/>
  <c r="E22" i="1" s="1"/>
  <c r="C21" i="1"/>
  <c r="E21" i="1" s="1"/>
  <c r="C20" i="1"/>
  <c r="E20" i="1" s="1"/>
  <c r="C19" i="1"/>
  <c r="E19" i="1" s="1"/>
  <c r="C18" i="1"/>
  <c r="E18" i="1" s="1"/>
  <c r="C17" i="1"/>
  <c r="E17" i="1" s="1"/>
  <c r="C16" i="1"/>
  <c r="E16" i="1" s="1"/>
  <c r="C15" i="1"/>
  <c r="E15" i="1" s="1"/>
  <c r="C4" i="1"/>
  <c r="E4" i="1" s="1"/>
  <c r="C5" i="1"/>
  <c r="E5" i="1" s="1"/>
  <c r="C6" i="1"/>
  <c r="E6" i="1" s="1"/>
  <c r="C7" i="1"/>
  <c r="E7" i="1" s="1"/>
  <c r="C8" i="1"/>
  <c r="E8" i="1" s="1"/>
  <c r="C9" i="1"/>
  <c r="E9" i="1" s="1"/>
  <c r="C10" i="1"/>
  <c r="E10" i="1" s="1"/>
  <c r="C3" i="1"/>
  <c r="E3" i="1" s="1"/>
  <c r="E13" i="1" l="1"/>
  <c r="E12" i="1"/>
  <c r="E24" i="1"/>
  <c r="E25" i="1"/>
</calcChain>
</file>

<file path=xl/sharedStrings.xml><?xml version="1.0" encoding="utf-8"?>
<sst xmlns="http://schemas.openxmlformats.org/spreadsheetml/2006/main" count="24" uniqueCount="14">
  <si>
    <t>r</t>
  </si>
  <si>
    <t>|E|</t>
  </si>
  <si>
    <t>1/r^2</t>
  </si>
  <si>
    <t>k</t>
  </si>
  <si>
    <t>Q</t>
  </si>
  <si>
    <t>E</t>
  </si>
  <si>
    <t>Placing Q and test charges at grid points</t>
  </si>
  <si>
    <t>r from E</t>
  </si>
  <si>
    <t>1/r^3</t>
  </si>
  <si>
    <t>E = kp/r^3</t>
  </si>
  <si>
    <t>p=qd</t>
  </si>
  <si>
    <t>d=20.4 cm</t>
  </si>
  <si>
    <t>q= 1nc</t>
  </si>
  <si>
    <t>so k=slope/p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</si>
</sst>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'Placing sensors at grid points'!$D$2</c:f>
              <c:strCache>
                <c:ptCount val="1"/>
                <c:pt idx="0">
                  <c:v>|E|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3.9188101487314088E-2"/>
                  <c:y val="-0.5454476523767862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9.119x</a:t>
                    </a:r>
                    <a:r>
                      <a:rPr lang="en-US" sz="1200" baseline="30000"/>
                      <a:t>-2.01</a:t>
                    </a:r>
                    <a:endParaRPr lang="en-US" sz="12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'Placing sensors at grid points'!$B$3:$B$10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</c:numCache>
            </c:numRef>
          </c:xVal>
          <c:yVal>
            <c:numRef>
              <c:f>'Placing sensors at grid points'!$D$3:$D$10</c:f>
              <c:numCache>
                <c:formatCode>General</c:formatCode>
                <c:ptCount val="8"/>
                <c:pt idx="0">
                  <c:v>36.9</c:v>
                </c:pt>
                <c:pt idx="1">
                  <c:v>9.09</c:v>
                </c:pt>
                <c:pt idx="2">
                  <c:v>4.0599999999999996</c:v>
                </c:pt>
                <c:pt idx="3">
                  <c:v>2.2400000000000002</c:v>
                </c:pt>
                <c:pt idx="4">
                  <c:v>1</c:v>
                </c:pt>
                <c:pt idx="5">
                  <c:v>0.56000000000000005</c:v>
                </c:pt>
                <c:pt idx="6">
                  <c:v>0.36</c:v>
                </c:pt>
                <c:pt idx="7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74-1846-9C36-61F8CE307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321376"/>
        <c:axId val="1414710480"/>
      </c:scatterChart>
      <c:valAx>
        <c:axId val="1917321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4710480"/>
        <c:crosses val="autoZero"/>
        <c:crossBetween val="midCat"/>
      </c:valAx>
      <c:valAx>
        <c:axId val="141471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32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'Placing sensors at grid points'!$D$2</c:f>
              <c:strCache>
                <c:ptCount val="1"/>
                <c:pt idx="0">
                  <c:v>|E|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7370297462817149E-2"/>
                  <c:y val="-0.139305555555555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'Placing sensors at grid points'!$C$15:$C$22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0.44444444444444442</c:v>
                </c:pt>
                <c:pt idx="3">
                  <c:v>0.25</c:v>
                </c:pt>
                <c:pt idx="4">
                  <c:v>0.1111111111111111</c:v>
                </c:pt>
                <c:pt idx="5">
                  <c:v>6.25E-2</c:v>
                </c:pt>
                <c:pt idx="6">
                  <c:v>0.04</c:v>
                </c:pt>
                <c:pt idx="7">
                  <c:v>2.7777777777777776E-2</c:v>
                </c:pt>
              </c:numCache>
            </c:numRef>
          </c:xVal>
          <c:yVal>
            <c:numRef>
              <c:f>'Placing sensors at grid points'!$D$15:$D$22</c:f>
              <c:numCache>
                <c:formatCode>General</c:formatCode>
                <c:ptCount val="8"/>
                <c:pt idx="0">
                  <c:v>34.799999999999997</c:v>
                </c:pt>
                <c:pt idx="1">
                  <c:v>8.83</c:v>
                </c:pt>
                <c:pt idx="2">
                  <c:v>3.94</c:v>
                </c:pt>
                <c:pt idx="3">
                  <c:v>2.2200000000000002</c:v>
                </c:pt>
                <c:pt idx="4">
                  <c:v>1</c:v>
                </c:pt>
                <c:pt idx="5">
                  <c:v>0.56000000000000005</c:v>
                </c:pt>
                <c:pt idx="6">
                  <c:v>0.36</c:v>
                </c:pt>
                <c:pt idx="7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2B-AA45-87C3-BFF1E3CBD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891664"/>
        <c:axId val="1454935456"/>
      </c:scatterChart>
      <c:valAx>
        <c:axId val="145489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935456"/>
        <c:crosses val="autoZero"/>
        <c:crossBetween val="midCat"/>
      </c:valAx>
      <c:valAx>
        <c:axId val="145493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891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'Scatter sensors and measure r'!$D$2</c:f>
              <c:strCache>
                <c:ptCount val="1"/>
                <c:pt idx="0">
                  <c:v>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5.0433945756780403E-2"/>
                  <c:y val="-0.2017975357247010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8.8331x</a:t>
                    </a:r>
                    <a:br>
                      <a:rPr lang="en-US" sz="1200" baseline="0"/>
                    </a:br>
                    <a:r>
                      <a:rPr lang="en-US" sz="1200" baseline="0"/>
                      <a:t>R² = 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'Scatter sensors and measure r'!$C$3:$C$13</c:f>
              <c:numCache>
                <c:formatCode>General</c:formatCode>
                <c:ptCount val="11"/>
                <c:pt idx="0">
                  <c:v>2.7870602367328967</c:v>
                </c:pt>
                <c:pt idx="1">
                  <c:v>0.59537418076512727</c:v>
                </c:pt>
                <c:pt idx="2">
                  <c:v>0.48697606853506392</c:v>
                </c:pt>
                <c:pt idx="3">
                  <c:v>0.23633683576646045</c:v>
                </c:pt>
                <c:pt idx="4">
                  <c:v>0.17536033040692015</c:v>
                </c:pt>
                <c:pt idx="5">
                  <c:v>0.11022752725265383</c:v>
                </c:pt>
                <c:pt idx="6">
                  <c:v>9.1273354569600493E-2</c:v>
                </c:pt>
                <c:pt idx="7">
                  <c:v>6.7011691998984907E-2</c:v>
                </c:pt>
                <c:pt idx="8">
                  <c:v>4.9980684964295551E-2</c:v>
                </c:pt>
                <c:pt idx="9">
                  <c:v>3.6503336623987449E-2</c:v>
                </c:pt>
                <c:pt idx="10">
                  <c:v>2.3047545080364371E-2</c:v>
                </c:pt>
              </c:numCache>
            </c:numRef>
          </c:xVal>
          <c:yVal>
            <c:numRef>
              <c:f>'Scatter sensors and measure r'!$D$3:$D$13</c:f>
              <c:numCache>
                <c:formatCode>General</c:formatCode>
                <c:ptCount val="11"/>
                <c:pt idx="0">
                  <c:v>24.6</c:v>
                </c:pt>
                <c:pt idx="1">
                  <c:v>5.32</c:v>
                </c:pt>
                <c:pt idx="2">
                  <c:v>4.3</c:v>
                </c:pt>
                <c:pt idx="3">
                  <c:v>2.12</c:v>
                </c:pt>
                <c:pt idx="4">
                  <c:v>1.57</c:v>
                </c:pt>
                <c:pt idx="5">
                  <c:v>0.99</c:v>
                </c:pt>
                <c:pt idx="6">
                  <c:v>0.82</c:v>
                </c:pt>
                <c:pt idx="7">
                  <c:v>0.6</c:v>
                </c:pt>
                <c:pt idx="8">
                  <c:v>0.45</c:v>
                </c:pt>
                <c:pt idx="9">
                  <c:v>0.33</c:v>
                </c:pt>
                <c:pt idx="10">
                  <c:v>0.21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B7-6845-B99C-00419EE7C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590544"/>
        <c:axId val="1414663024"/>
      </c:scatterChart>
      <c:valAx>
        <c:axId val="179459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4663024"/>
        <c:crosses val="autoZero"/>
        <c:crossBetween val="midCat"/>
      </c:valAx>
      <c:valAx>
        <c:axId val="141466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459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'Scatter sensors and measure r'!$D$2</c:f>
              <c:strCache>
                <c:ptCount val="1"/>
                <c:pt idx="0">
                  <c:v>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9.325743657042869E-2"/>
                  <c:y val="-0.7399617235345581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8.8641x</a:t>
                    </a:r>
                    <a:r>
                      <a:rPr lang="en-US" sz="1200" baseline="30000"/>
                      <a:t>-1.988</a:t>
                    </a:r>
                    <a:br>
                      <a:rPr lang="en-US" sz="1200" baseline="0"/>
                    </a:br>
                    <a:r>
                      <a:rPr lang="en-US" sz="1200" baseline="0"/>
                      <a:t>R² = 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'Scatter sensors and measure r'!$B$3:$B$13</c:f>
              <c:numCache>
                <c:formatCode>General</c:formatCode>
                <c:ptCount val="11"/>
                <c:pt idx="0">
                  <c:v>0.59899999999999998</c:v>
                </c:pt>
                <c:pt idx="1">
                  <c:v>1.296</c:v>
                </c:pt>
                <c:pt idx="2">
                  <c:v>1.4330000000000001</c:v>
                </c:pt>
                <c:pt idx="3">
                  <c:v>2.0569999999999999</c:v>
                </c:pt>
                <c:pt idx="4">
                  <c:v>2.3879999999999999</c:v>
                </c:pt>
                <c:pt idx="5">
                  <c:v>3.012</c:v>
                </c:pt>
                <c:pt idx="6">
                  <c:v>3.31</c:v>
                </c:pt>
                <c:pt idx="7">
                  <c:v>3.863</c:v>
                </c:pt>
                <c:pt idx="8">
                  <c:v>4.4729999999999999</c:v>
                </c:pt>
                <c:pt idx="9">
                  <c:v>5.234</c:v>
                </c:pt>
                <c:pt idx="10">
                  <c:v>6.5869999999999997</c:v>
                </c:pt>
              </c:numCache>
            </c:numRef>
          </c:xVal>
          <c:yVal>
            <c:numRef>
              <c:f>'Scatter sensors and measure r'!$D$3:$D$13</c:f>
              <c:numCache>
                <c:formatCode>General</c:formatCode>
                <c:ptCount val="11"/>
                <c:pt idx="0">
                  <c:v>24.6</c:v>
                </c:pt>
                <c:pt idx="1">
                  <c:v>5.32</c:v>
                </c:pt>
                <c:pt idx="2">
                  <c:v>4.3</c:v>
                </c:pt>
                <c:pt idx="3">
                  <c:v>2.12</c:v>
                </c:pt>
                <c:pt idx="4">
                  <c:v>1.57</c:v>
                </c:pt>
                <c:pt idx="5">
                  <c:v>0.99</c:v>
                </c:pt>
                <c:pt idx="6">
                  <c:v>0.82</c:v>
                </c:pt>
                <c:pt idx="7">
                  <c:v>0.6</c:v>
                </c:pt>
                <c:pt idx="8">
                  <c:v>0.45</c:v>
                </c:pt>
                <c:pt idx="9">
                  <c:v>0.33</c:v>
                </c:pt>
                <c:pt idx="10">
                  <c:v>0.21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53-6244-934C-AD2070765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717584"/>
        <c:axId val="1917271648"/>
      </c:scatterChart>
      <c:valAx>
        <c:axId val="1917717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271648"/>
        <c:crosses val="autoZero"/>
        <c:crossBetween val="midCat"/>
      </c:valAx>
      <c:valAx>
        <c:axId val="191727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71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Dipole!$D$4:$D$5</c:f>
              <c:strCache>
                <c:ptCount val="2"/>
                <c:pt idx="1">
                  <c:v>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Dipole!$C$6:$C$11</c:f>
              <c:numCache>
                <c:formatCode>General</c:formatCode>
                <c:ptCount val="6"/>
                <c:pt idx="0">
                  <c:v>2.3703703703703702</c:v>
                </c:pt>
                <c:pt idx="1">
                  <c:v>1</c:v>
                </c:pt>
                <c:pt idx="2">
                  <c:v>0.51200000000000001</c:v>
                </c:pt>
                <c:pt idx="3">
                  <c:v>0.29629629629629628</c:v>
                </c:pt>
                <c:pt idx="4">
                  <c:v>0.18658892128279883</c:v>
                </c:pt>
                <c:pt idx="5">
                  <c:v>0.125</c:v>
                </c:pt>
              </c:numCache>
            </c:numRef>
          </c:xVal>
          <c:yVal>
            <c:numRef>
              <c:f>Dipole!$D$6:$D$11</c:f>
              <c:numCache>
                <c:formatCode>General</c:formatCode>
                <c:ptCount val="6"/>
                <c:pt idx="0">
                  <c:v>4.07</c:v>
                </c:pt>
                <c:pt idx="1">
                  <c:v>1.84</c:v>
                </c:pt>
                <c:pt idx="2">
                  <c:v>0.92</c:v>
                </c:pt>
                <c:pt idx="3">
                  <c:v>0.55000000000000004</c:v>
                </c:pt>
                <c:pt idx="4">
                  <c:v>0.33</c:v>
                </c:pt>
                <c:pt idx="5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C7-CA4B-A0B5-71DDDF749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581024"/>
        <c:axId val="1478296591"/>
      </c:scatterChart>
      <c:valAx>
        <c:axId val="1763581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96591"/>
        <c:crosses val="autoZero"/>
        <c:crossBetween val="midCat"/>
      </c:valAx>
      <c:valAx>
        <c:axId val="147829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581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Dipole!$D$5</c:f>
              <c:strCache>
                <c:ptCount val="1"/>
                <c:pt idx="0">
                  <c:v>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1.5097550306211724E-2"/>
                  <c:y val="-0.715285797608632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aseline="0"/>
                      <a:t>y = 1.7478x</a:t>
                    </a:r>
                    <a:r>
                      <a:rPr lang="en-US" sz="1200" baseline="30000"/>
                      <a:t>-2.876</a:t>
                    </a:r>
                    <a:br>
                      <a:rPr lang="en-US" sz="1200" baseline="0"/>
                    </a:br>
                    <a:r>
                      <a:rPr lang="en-US" sz="1200" baseline="0"/>
                      <a:t>R² = 0.9991</a:t>
                    </a:r>
                    <a:endParaRPr lang="en-US" sz="12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Dipole!$B$6:$B$11</c:f>
              <c:numCache>
                <c:formatCode>General</c:formatCode>
                <c:ptCount val="6"/>
                <c:pt idx="0">
                  <c:v>0.75</c:v>
                </c:pt>
                <c:pt idx="1">
                  <c:v>1</c:v>
                </c:pt>
                <c:pt idx="2">
                  <c:v>1.25</c:v>
                </c:pt>
                <c:pt idx="3">
                  <c:v>1.5</c:v>
                </c:pt>
                <c:pt idx="4">
                  <c:v>1.75</c:v>
                </c:pt>
                <c:pt idx="5">
                  <c:v>2</c:v>
                </c:pt>
              </c:numCache>
            </c:numRef>
          </c:xVal>
          <c:yVal>
            <c:numRef>
              <c:f>Dipole!$D$6:$D$11</c:f>
              <c:numCache>
                <c:formatCode>General</c:formatCode>
                <c:ptCount val="6"/>
                <c:pt idx="0">
                  <c:v>4.07</c:v>
                </c:pt>
                <c:pt idx="1">
                  <c:v>1.84</c:v>
                </c:pt>
                <c:pt idx="2">
                  <c:v>0.92</c:v>
                </c:pt>
                <c:pt idx="3">
                  <c:v>0.55000000000000004</c:v>
                </c:pt>
                <c:pt idx="4">
                  <c:v>0.33</c:v>
                </c:pt>
                <c:pt idx="5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50-6148-8D6D-603347AE7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263840"/>
        <c:axId val="1477773103"/>
      </c:scatterChart>
      <c:valAx>
        <c:axId val="137726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773103"/>
        <c:crosses val="autoZero"/>
        <c:crossBetween val="midCat"/>
      </c:valAx>
      <c:valAx>
        <c:axId val="147777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7263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558800</xdr:colOff>
      <xdr:row>0</xdr:row>
      <xdr:rowOff>95250</xdr:rowOff>
    </xdr:from>
    <xdr:to>
      <xdr:col>12</xdr:col>
      <xdr:colOff>177800</xdr:colOff>
      <xdr:row>13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DA2683-9B56-660B-3BA8-C4F9DBE241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336550</xdr:colOff>
      <xdr:row>14</xdr:row>
      <xdr:rowOff>82550</xdr:rowOff>
    </xdr:from>
    <xdr:to>
      <xdr:col>11</xdr:col>
      <xdr:colOff>781050</xdr:colOff>
      <xdr:row>27</xdr:row>
      <xdr:rowOff>184150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6CE2548-7551-CC31-B67D-D70ABBA7B3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2</xdr:row>
      <xdr:rowOff>120650</xdr:rowOff>
    </xdr:from>
    <xdr:to>
      <xdr:col>11</xdr:col>
      <xdr:colOff>0</xdr:colOff>
      <xdr:row>16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54BF45-0397-EEFF-A0A6-7BDB9EA710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127000</xdr:colOff>
      <xdr:row>2</xdr:row>
      <xdr:rowOff>133350</xdr:rowOff>
    </xdr:from>
    <xdr:to>
      <xdr:col>16</xdr:col>
      <xdr:colOff>571500</xdr:colOff>
      <xdr:row>16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618F81-AA41-BC99-C429-034E613970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685800</xdr:colOff>
      <xdr:row>16</xdr:row>
      <xdr:rowOff>100970</xdr:rowOff>
    </xdr:from>
    <xdr:to>
      <xdr:col>12</xdr:col>
      <xdr:colOff>749300</xdr:colOff>
      <xdr:row>40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1D0E901-8B18-4EB1-67DD-8C4EC4B39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1300" y="3352170"/>
          <a:ext cx="9245600" cy="48520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1</xdr:row>
      <xdr:rowOff>63500</xdr:rowOff>
    </xdr:from>
    <xdr:to>
      <xdr:col>12</xdr:col>
      <xdr:colOff>266700</xdr:colOff>
      <xdr:row>14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A699BD-C8E4-A0C4-A355-6724EF9519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165100</xdr:colOff>
      <xdr:row>13</xdr:row>
      <xdr:rowOff>127000</xdr:rowOff>
    </xdr:from>
    <xdr:to>
      <xdr:col>12</xdr:col>
      <xdr:colOff>609600</xdr:colOff>
      <xdr:row>27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E14DA6-E146-DEE4-5EC0-35E0046B08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53BB3-F7FD-1447-8D86-373986864BDB}">
  <dimension ref="A1:E32"/>
  <sheetViews>
    <sheetView tabSelected="1" workbookViewId="0">
      <selection activeCell="B25" sqref="B25"/>
    </sheetView>
  </sheetViews>
  <sheetFormatPr baseColWidth="10" defaultRowHeight="16" x14ac:dyDescent="0.2"/>
  <sheetData>
    <row r="1" spans="1:5" x14ac:dyDescent="0.2">
      <c r="B1" s="1" t="s">
        <v>4</v>
      </c>
      <c r="C1" s="2">
        <v>1.0000000000000001E-9</v>
      </c>
      <c r="D1" s="1"/>
    </row>
    <row r="2" spans="1:5" x14ac:dyDescent="0.2">
      <c r="B2" t="s">
        <v>0</v>
      </c>
      <c r="C2" t="s">
        <v>2</v>
      </c>
      <c r="D2" t="s">
        <v>1</v>
      </c>
      <c r="E2" t="s">
        <v>3</v>
      </c>
    </row>
    <row r="3" spans="1:5" x14ac:dyDescent="0.2">
      <c r="B3">
        <v>0.5</v>
      </c>
      <c r="C3">
        <f t="shared" ref="C3:C10" si="0">1/B3^2</f>
        <v>4</v>
      </c>
      <c r="D3">
        <v>36.9</v>
      </c>
      <c r="E3" s="3">
        <f>D3*C3/$C$1</f>
        <v>147600000000</v>
      </c>
    </row>
    <row r="4" spans="1:5" x14ac:dyDescent="0.2">
      <c r="B4">
        <v>1</v>
      </c>
      <c r="C4">
        <f t="shared" si="0"/>
        <v>1</v>
      </c>
      <c r="D4">
        <v>9.09</v>
      </c>
      <c r="E4" s="3">
        <f t="shared" ref="E4:E10" si="1">D4*C4/$C$1</f>
        <v>9090000000</v>
      </c>
    </row>
    <row r="5" spans="1:5" x14ac:dyDescent="0.2">
      <c r="B5">
        <v>1.5</v>
      </c>
      <c r="C5">
        <f t="shared" si="0"/>
        <v>0.44444444444444442</v>
      </c>
      <c r="D5">
        <v>4.0599999999999996</v>
      </c>
      <c r="E5" s="3">
        <f t="shared" si="1"/>
        <v>1804444444.4444439</v>
      </c>
    </row>
    <row r="6" spans="1:5" x14ac:dyDescent="0.2">
      <c r="B6">
        <v>2</v>
      </c>
      <c r="C6">
        <f t="shared" si="0"/>
        <v>0.25</v>
      </c>
      <c r="D6">
        <v>2.2400000000000002</v>
      </c>
      <c r="E6" s="3">
        <f t="shared" si="1"/>
        <v>560000000</v>
      </c>
    </row>
    <row r="7" spans="1:5" x14ac:dyDescent="0.2">
      <c r="B7">
        <v>3</v>
      </c>
      <c r="C7">
        <f t="shared" si="0"/>
        <v>0.1111111111111111</v>
      </c>
      <c r="D7">
        <v>1</v>
      </c>
      <c r="E7" s="3">
        <f t="shared" si="1"/>
        <v>111111111.1111111</v>
      </c>
    </row>
    <row r="8" spans="1:5" x14ac:dyDescent="0.2">
      <c r="B8">
        <v>4</v>
      </c>
      <c r="C8">
        <f t="shared" si="0"/>
        <v>6.25E-2</v>
      </c>
      <c r="D8">
        <v>0.56000000000000005</v>
      </c>
      <c r="E8" s="3">
        <f t="shared" si="1"/>
        <v>35000000</v>
      </c>
    </row>
    <row r="9" spans="1:5" x14ac:dyDescent="0.2">
      <c r="B9">
        <v>5</v>
      </c>
      <c r="C9">
        <f t="shared" si="0"/>
        <v>0.04</v>
      </c>
      <c r="D9">
        <v>0.36</v>
      </c>
      <c r="E9" s="3">
        <f t="shared" si="1"/>
        <v>14399999.999999998</v>
      </c>
    </row>
    <row r="10" spans="1:5" x14ac:dyDescent="0.2">
      <c r="B10">
        <v>6</v>
      </c>
      <c r="C10">
        <f t="shared" si="0"/>
        <v>2.7777777777777776E-2</v>
      </c>
      <c r="D10">
        <v>0.25</v>
      </c>
      <c r="E10" s="3">
        <f t="shared" si="1"/>
        <v>6944444.444444444</v>
      </c>
    </row>
    <row r="12" spans="1:5" x14ac:dyDescent="0.2">
      <c r="E12" s="3">
        <f>AVERAGE(E3:E10)</f>
        <v>19902737500.000004</v>
      </c>
    </row>
    <row r="13" spans="1:5" x14ac:dyDescent="0.2">
      <c r="B13" s="1" t="s">
        <v>4</v>
      </c>
      <c r="C13" s="2">
        <v>1.0000000000000001E-9</v>
      </c>
      <c r="D13" s="1"/>
      <c r="E13" s="3">
        <f>STDEV(E3:E10)/8^0.5</f>
        <v>18275188032.092148</v>
      </c>
    </row>
    <row r="14" spans="1:5" x14ac:dyDescent="0.2">
      <c r="A14" t="s">
        <v>7</v>
      </c>
      <c r="B14" t="s">
        <v>0</v>
      </c>
      <c r="C14" t="s">
        <v>2</v>
      </c>
      <c r="D14" t="s">
        <v>1</v>
      </c>
      <c r="E14" t="s">
        <v>3</v>
      </c>
    </row>
    <row r="15" spans="1:5" x14ac:dyDescent="0.2">
      <c r="A15">
        <f>SQRT(8.98/D15)</f>
        <v>0.50798226052835183</v>
      </c>
      <c r="B15">
        <v>0.5</v>
      </c>
      <c r="C15">
        <f t="shared" ref="C15:C22" si="2">1/B15^2</f>
        <v>4</v>
      </c>
      <c r="D15">
        <v>34.799999999999997</v>
      </c>
      <c r="E15" s="3">
        <f>D15*C15/$C$1</f>
        <v>139199999999.99997</v>
      </c>
    </row>
    <row r="16" spans="1:5" x14ac:dyDescent="0.2">
      <c r="A16">
        <f t="shared" ref="A16:A22" si="3">SQRT(8.98/D16)</f>
        <v>1.0084580023326981</v>
      </c>
      <c r="B16">
        <v>1</v>
      </c>
      <c r="C16">
        <f t="shared" si="2"/>
        <v>1</v>
      </c>
      <c r="D16">
        <v>8.83</v>
      </c>
      <c r="E16" s="3">
        <f t="shared" ref="E16:E21" si="4">D16*C16/$C$1</f>
        <v>8830000000</v>
      </c>
    </row>
    <row r="17" spans="1:5" x14ac:dyDescent="0.2">
      <c r="A17">
        <f t="shared" si="3"/>
        <v>1.5096979225192315</v>
      </c>
      <c r="B17">
        <v>1.5</v>
      </c>
      <c r="C17">
        <f t="shared" si="2"/>
        <v>0.44444444444444442</v>
      </c>
      <c r="D17">
        <v>3.94</v>
      </c>
      <c r="E17" s="3">
        <f t="shared" si="4"/>
        <v>1751111111.1111109</v>
      </c>
    </row>
    <row r="18" spans="1:5" x14ac:dyDescent="0.2">
      <c r="A18">
        <f t="shared" si="3"/>
        <v>2.011229734526875</v>
      </c>
      <c r="B18">
        <v>2</v>
      </c>
      <c r="C18">
        <f t="shared" si="2"/>
        <v>0.25</v>
      </c>
      <c r="D18">
        <v>2.2200000000000002</v>
      </c>
      <c r="E18" s="3">
        <f t="shared" si="4"/>
        <v>555000000</v>
      </c>
    </row>
    <row r="19" spans="1:5" x14ac:dyDescent="0.2">
      <c r="A19">
        <f t="shared" si="3"/>
        <v>2.9966648127543394</v>
      </c>
      <c r="B19">
        <v>3</v>
      </c>
      <c r="C19">
        <f t="shared" si="2"/>
        <v>0.1111111111111111</v>
      </c>
      <c r="D19">
        <v>1</v>
      </c>
      <c r="E19" s="3">
        <f t="shared" si="4"/>
        <v>111111111.1111111</v>
      </c>
    </row>
    <row r="20" spans="1:5" x14ac:dyDescent="0.2">
      <c r="A20">
        <f t="shared" si="3"/>
        <v>4.0044617972599372</v>
      </c>
      <c r="B20">
        <v>4</v>
      </c>
      <c r="C20">
        <f t="shared" si="2"/>
        <v>6.25E-2</v>
      </c>
      <c r="D20">
        <v>0.56000000000000005</v>
      </c>
      <c r="E20" s="3">
        <f t="shared" si="4"/>
        <v>35000000</v>
      </c>
    </row>
    <row r="21" spans="1:5" x14ac:dyDescent="0.2">
      <c r="A21">
        <f t="shared" si="3"/>
        <v>4.9944413545905659</v>
      </c>
      <c r="B21">
        <v>5</v>
      </c>
      <c r="C21">
        <f t="shared" si="2"/>
        <v>0.04</v>
      </c>
      <c r="D21">
        <v>0.36</v>
      </c>
      <c r="E21" s="3">
        <f t="shared" si="4"/>
        <v>14399999.999999998</v>
      </c>
    </row>
    <row r="22" spans="1:5" x14ac:dyDescent="0.2">
      <c r="A22">
        <f t="shared" si="3"/>
        <v>5.9933296255086788</v>
      </c>
      <c r="B22">
        <v>6</v>
      </c>
      <c r="C22">
        <f t="shared" si="2"/>
        <v>2.7777777777777776E-2</v>
      </c>
      <c r="D22">
        <v>0.25</v>
      </c>
      <c r="E22" s="3">
        <f>D22*C22/$C$1</f>
        <v>6944444.444444444</v>
      </c>
    </row>
    <row r="24" spans="1:5" x14ac:dyDescent="0.2">
      <c r="E24" s="3">
        <f>AVERAGE(E15:E22)</f>
        <v>18812945833.333332</v>
      </c>
    </row>
    <row r="25" spans="1:5" x14ac:dyDescent="0.2">
      <c r="E25" s="3">
        <f>STDEV(E15:E22)/8^0.5</f>
        <v>17230880550.194664</v>
      </c>
    </row>
    <row r="32" spans="1:5" x14ac:dyDescent="0.2">
      <c r="B32" t="s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4FC3D-F87C-B842-AB84-D875ABA017BE}">
  <dimension ref="B2:E16"/>
  <sheetViews>
    <sheetView workbookViewId="0">
      <selection activeCell="O23" sqref="O23"/>
    </sheetView>
  </sheetViews>
  <sheetFormatPr baseColWidth="10" defaultRowHeight="16" x14ac:dyDescent="0.2"/>
  <cols>
    <col min="5" max="5" width="12.1640625" bestFit="1" customWidth="1"/>
  </cols>
  <sheetData>
    <row r="2" spans="2:5" x14ac:dyDescent="0.2">
      <c r="B2" t="s">
        <v>0</v>
      </c>
      <c r="C2" t="s">
        <v>2</v>
      </c>
      <c r="D2" t="s">
        <v>5</v>
      </c>
      <c r="E2" t="s">
        <v>3</v>
      </c>
    </row>
    <row r="3" spans="2:5" x14ac:dyDescent="0.2">
      <c r="B3">
        <v>0.59899999999999998</v>
      </c>
      <c r="C3">
        <f>1/B3^2</f>
        <v>2.7870602367328967</v>
      </c>
      <c r="D3">
        <v>24.6</v>
      </c>
      <c r="E3" s="3">
        <f>D3*C3/(0.000000001)</f>
        <v>68561681823.62925</v>
      </c>
    </row>
    <row r="4" spans="2:5" x14ac:dyDescent="0.2">
      <c r="B4">
        <v>1.296</v>
      </c>
      <c r="C4">
        <f t="shared" ref="C4:C13" si="0">1/B4^2</f>
        <v>0.59537418076512727</v>
      </c>
      <c r="D4">
        <v>5.32</v>
      </c>
      <c r="E4" s="3">
        <f t="shared" ref="E4:E13" si="1">D4*C4/(0.000000001)</f>
        <v>3167390641.6704769</v>
      </c>
    </row>
    <row r="5" spans="2:5" x14ac:dyDescent="0.2">
      <c r="B5">
        <v>1.4330000000000001</v>
      </c>
      <c r="C5">
        <f t="shared" si="0"/>
        <v>0.48697606853506392</v>
      </c>
      <c r="D5">
        <v>4.3</v>
      </c>
      <c r="E5" s="3">
        <f t="shared" si="1"/>
        <v>2093997094.7007744</v>
      </c>
    </row>
    <row r="6" spans="2:5" x14ac:dyDescent="0.2">
      <c r="B6">
        <v>2.0569999999999999</v>
      </c>
      <c r="C6">
        <f t="shared" si="0"/>
        <v>0.23633683576646045</v>
      </c>
      <c r="D6">
        <v>2.12</v>
      </c>
      <c r="E6" s="3">
        <f t="shared" si="1"/>
        <v>501034091.82489622</v>
      </c>
    </row>
    <row r="7" spans="2:5" x14ac:dyDescent="0.2">
      <c r="B7">
        <v>2.3879999999999999</v>
      </c>
      <c r="C7">
        <f t="shared" si="0"/>
        <v>0.17536033040692015</v>
      </c>
      <c r="D7">
        <v>1.57</v>
      </c>
      <c r="E7" s="3">
        <f t="shared" si="1"/>
        <v>275315718.7388646</v>
      </c>
    </row>
    <row r="8" spans="2:5" x14ac:dyDescent="0.2">
      <c r="B8">
        <v>3.012</v>
      </c>
      <c r="C8">
        <f t="shared" si="0"/>
        <v>0.11022752725265383</v>
      </c>
      <c r="D8">
        <v>0.99</v>
      </c>
      <c r="E8" s="3">
        <f t="shared" si="1"/>
        <v>109125251.98012729</v>
      </c>
    </row>
    <row r="9" spans="2:5" x14ac:dyDescent="0.2">
      <c r="B9">
        <v>3.31</v>
      </c>
      <c r="C9">
        <f t="shared" si="0"/>
        <v>9.1273354569600493E-2</v>
      </c>
      <c r="D9">
        <v>0.82</v>
      </c>
      <c r="E9" s="3">
        <f t="shared" si="1"/>
        <v>74844150.747072399</v>
      </c>
    </row>
    <row r="10" spans="2:5" x14ac:dyDescent="0.2">
      <c r="B10">
        <v>3.863</v>
      </c>
      <c r="C10">
        <f t="shared" si="0"/>
        <v>6.7011691998984907E-2</v>
      </c>
      <c r="D10">
        <v>0.6</v>
      </c>
      <c r="E10" s="3">
        <f t="shared" si="1"/>
        <v>40207015.19939094</v>
      </c>
    </row>
    <row r="11" spans="2:5" x14ac:dyDescent="0.2">
      <c r="B11">
        <v>4.4729999999999999</v>
      </c>
      <c r="C11">
        <f t="shared" si="0"/>
        <v>4.9980684964295551E-2</v>
      </c>
      <c r="D11">
        <v>0.45</v>
      </c>
      <c r="E11" s="3">
        <f t="shared" si="1"/>
        <v>22491308.233932998</v>
      </c>
    </row>
    <row r="12" spans="2:5" x14ac:dyDescent="0.2">
      <c r="B12">
        <v>5.234</v>
      </c>
      <c r="C12">
        <f t="shared" si="0"/>
        <v>3.6503336623987449E-2</v>
      </c>
      <c r="D12">
        <v>0.33</v>
      </c>
      <c r="E12" s="3">
        <f t="shared" si="1"/>
        <v>12046101.085915858</v>
      </c>
    </row>
    <row r="13" spans="2:5" x14ac:dyDescent="0.2">
      <c r="B13">
        <v>6.5869999999999997</v>
      </c>
      <c r="C13">
        <f t="shared" si="0"/>
        <v>2.3047545080364371E-2</v>
      </c>
      <c r="D13">
        <v>0.21</v>
      </c>
      <c r="E13" s="3">
        <f t="shared" si="1"/>
        <v>4839984.466876517</v>
      </c>
    </row>
    <row r="15" spans="2:5" x14ac:dyDescent="0.2">
      <c r="E15" s="3">
        <f>AVERAGE(E3:E13)</f>
        <v>6805724834.7525063</v>
      </c>
    </row>
    <row r="16" spans="2:5" x14ac:dyDescent="0.2">
      <c r="E16" s="3">
        <f>STDEV(E3:E13)/(11)^0.5</f>
        <v>6183534764.9844093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C78F7-EFB2-ED4D-80F2-501C6382066E}">
  <dimension ref="B5:E20"/>
  <sheetViews>
    <sheetView workbookViewId="0">
      <selection activeCell="F30" sqref="F30"/>
    </sheetView>
  </sheetViews>
  <sheetFormatPr baseColWidth="10" defaultRowHeight="16" x14ac:dyDescent="0.2"/>
  <cols>
    <col min="3" max="3" width="11.1640625" bestFit="1" customWidth="1"/>
  </cols>
  <sheetData>
    <row r="5" spans="2:5" x14ac:dyDescent="0.2">
      <c r="B5" t="s">
        <v>0</v>
      </c>
      <c r="C5" t="s">
        <v>8</v>
      </c>
      <c r="D5" t="s">
        <v>5</v>
      </c>
    </row>
    <row r="6" spans="2:5" x14ac:dyDescent="0.2">
      <c r="B6">
        <v>0.75</v>
      </c>
      <c r="C6">
        <f t="shared" ref="C6:C11" si="0">1/B6^3</f>
        <v>2.3703703703703702</v>
      </c>
      <c r="D6">
        <v>4.07</v>
      </c>
    </row>
    <row r="7" spans="2:5" x14ac:dyDescent="0.2">
      <c r="B7">
        <v>1</v>
      </c>
      <c r="C7">
        <f t="shared" si="0"/>
        <v>1</v>
      </c>
      <c r="D7">
        <v>1.84</v>
      </c>
    </row>
    <row r="8" spans="2:5" x14ac:dyDescent="0.2">
      <c r="B8">
        <v>1.25</v>
      </c>
      <c r="C8">
        <f t="shared" si="0"/>
        <v>0.51200000000000001</v>
      </c>
      <c r="D8">
        <v>0.92</v>
      </c>
    </row>
    <row r="9" spans="2:5" x14ac:dyDescent="0.2">
      <c r="B9">
        <v>1.5</v>
      </c>
      <c r="C9">
        <f t="shared" si="0"/>
        <v>0.29629629629629628</v>
      </c>
      <c r="D9">
        <v>0.55000000000000004</v>
      </c>
    </row>
    <row r="10" spans="2:5" x14ac:dyDescent="0.2">
      <c r="B10">
        <v>1.75</v>
      </c>
      <c r="C10">
        <f t="shared" si="0"/>
        <v>0.18658892128279883</v>
      </c>
      <c r="D10">
        <v>0.33</v>
      </c>
    </row>
    <row r="11" spans="2:5" x14ac:dyDescent="0.2">
      <c r="B11">
        <v>2</v>
      </c>
      <c r="C11">
        <f t="shared" si="0"/>
        <v>0.125</v>
      </c>
      <c r="D11">
        <v>0.23</v>
      </c>
    </row>
    <row r="14" spans="2:5" x14ac:dyDescent="0.2">
      <c r="C14" t="s">
        <v>9</v>
      </c>
    </row>
    <row r="16" spans="2:5" x14ac:dyDescent="0.2">
      <c r="C16" t="s">
        <v>10</v>
      </c>
      <c r="D16" t="s">
        <v>11</v>
      </c>
      <c r="E16" t="s">
        <v>12</v>
      </c>
    </row>
    <row r="17" spans="3:3" x14ac:dyDescent="0.2">
      <c r="C17">
        <f>(0.000000001)*0.204</f>
        <v>2.0399999999999999E-10</v>
      </c>
    </row>
    <row r="19" spans="3:3" x14ac:dyDescent="0.2">
      <c r="C19" t="s">
        <v>13</v>
      </c>
    </row>
    <row r="20" spans="3:3" x14ac:dyDescent="0.2">
      <c r="C20" s="3">
        <f>1.713/C17</f>
        <v>8397058823.5294123</v>
      </c>
    </row>
  </sheetData>
  <sortState xmlns:xlrd2="http://schemas.microsoft.com/office/spreadsheetml/2017/richdata2" ref="B4:D11">
    <sortCondition ref="B4:B1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Placing sensors at grid points</vt:lpstr>
      <vt:lpstr>Scatter sensors and measure r</vt:lpstr>
      <vt:lpstr>Dipole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 Gavrin</dc:creator>
  <cp:lastModifiedBy>A. Gavrin</cp:lastModifiedBy>
  <dcterms:created xsi:type="dcterms:W3CDTF">2022-06-20T13:44:58Z</dcterms:created>
  <dcterms:modified xsi:type="dcterms:W3CDTF">2022-06-22T15:17:27Z</dcterms:modified>
</cp:coreProperties>
</file>